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ieu so 93" sheetId="1" r:id="rId1"/>
    <sheet name="Bieu so 94" sheetId="4" r:id="rId2"/>
    <sheet name="Bieu so 95" sheetId="5" r:id="rId3"/>
    <sheet name="Sheet2" sheetId="2" r:id="rId4"/>
    <sheet name="Sheet3" sheetId="3" r:id="rId5"/>
  </sheets>
  <calcPr calcId="144525"/>
</workbook>
</file>

<file path=xl/calcChain.xml><?xml version="1.0" encoding="utf-8"?>
<calcChain xmlns="http://schemas.openxmlformats.org/spreadsheetml/2006/main">
  <c r="G22" i="1" l="1"/>
  <c r="C17" i="1"/>
  <c r="C16" i="1"/>
  <c r="C10" i="1"/>
  <c r="C9" i="1" s="1"/>
  <c r="F28" i="5"/>
  <c r="C33" i="5"/>
  <c r="C32" i="5" s="1"/>
  <c r="C16" i="5"/>
  <c r="C14" i="5" s="1"/>
  <c r="C13" i="5"/>
  <c r="C11" i="5" s="1"/>
  <c r="C10" i="5" s="1"/>
  <c r="C9" i="5" s="1"/>
  <c r="G29" i="4" l="1"/>
  <c r="D9" i="4"/>
  <c r="E9" i="4"/>
  <c r="C9" i="4"/>
  <c r="E25" i="4"/>
  <c r="C18" i="4"/>
  <c r="F32" i="4" l="1"/>
  <c r="D31" i="4"/>
  <c r="F31" i="4" s="1"/>
  <c r="C31" i="4"/>
  <c r="C32" i="4" s="1"/>
  <c r="E30" i="4"/>
  <c r="F26" i="4"/>
  <c r="G25" i="4"/>
  <c r="F25" i="4"/>
  <c r="F22" i="4"/>
  <c r="G21" i="4"/>
  <c r="F21" i="4"/>
  <c r="E18" i="4"/>
  <c r="G18" i="4" s="1"/>
  <c r="D18" i="4"/>
  <c r="D10" i="4" s="1"/>
  <c r="G17" i="4"/>
  <c r="F17" i="4"/>
  <c r="G16" i="4"/>
  <c r="F16" i="4"/>
  <c r="G14" i="4"/>
  <c r="F14" i="4"/>
  <c r="G13" i="4"/>
  <c r="F13" i="4"/>
  <c r="C10" i="4"/>
  <c r="E10" i="4" l="1"/>
  <c r="G31" i="4"/>
  <c r="G32" i="4"/>
  <c r="C30" i="4"/>
  <c r="G30" i="4" s="1"/>
  <c r="F18" i="4"/>
  <c r="D30" i="4"/>
  <c r="F30" i="4" s="1"/>
  <c r="E32" i="5"/>
  <c r="E14" i="5"/>
  <c r="D14" i="5"/>
  <c r="F30" i="5"/>
  <c r="G30" i="5"/>
  <c r="G13" i="5"/>
  <c r="F10" i="4" l="1"/>
  <c r="G10" i="4"/>
  <c r="G9" i="4"/>
  <c r="F9" i="4"/>
  <c r="F20" i="1" l="1"/>
  <c r="G20" i="1"/>
  <c r="F14" i="1" l="1"/>
  <c r="G14" i="1"/>
  <c r="D17" i="1"/>
  <c r="D16" i="1" s="1"/>
  <c r="E17" i="1"/>
  <c r="E16" i="1" s="1"/>
  <c r="F21" i="1"/>
  <c r="G21" i="1"/>
  <c r="F18" i="1"/>
  <c r="G18" i="1"/>
  <c r="F19" i="1"/>
  <c r="G19" i="1"/>
  <c r="D10" i="1"/>
  <c r="D9" i="1" s="1"/>
  <c r="E10" i="1"/>
  <c r="E9" i="1" s="1"/>
  <c r="G11" i="1"/>
  <c r="F11" i="1"/>
  <c r="F13" i="5"/>
  <c r="F16" i="5"/>
  <c r="G16" i="5"/>
  <c r="F19" i="5"/>
  <c r="G19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31" i="5"/>
  <c r="G31" i="5"/>
  <c r="E11" i="5"/>
  <c r="D32" i="5"/>
  <c r="D11" i="5"/>
  <c r="G11" i="5" l="1"/>
  <c r="E10" i="5"/>
  <c r="E9" i="5" s="1"/>
  <c r="F9" i="1"/>
  <c r="D10" i="5"/>
  <c r="D9" i="5" s="1"/>
  <c r="F14" i="5"/>
  <c r="G14" i="5"/>
  <c r="F11" i="5"/>
  <c r="F10" i="1"/>
  <c r="G9" i="1"/>
  <c r="G10" i="1"/>
  <c r="F17" i="1"/>
  <c r="F16" i="1"/>
  <c r="G16" i="1"/>
  <c r="G17" i="1"/>
  <c r="F9" i="5" l="1"/>
  <c r="F10" i="5"/>
  <c r="G10" i="5"/>
  <c r="G9" i="5" l="1"/>
</calcChain>
</file>

<file path=xl/sharedStrings.xml><?xml version="1.0" encoding="utf-8"?>
<sst xmlns="http://schemas.openxmlformats.org/spreadsheetml/2006/main" count="135" uniqueCount="81">
  <si>
    <t>UBND HUYỆN SƠN ĐỘNG</t>
  </si>
  <si>
    <t>STT</t>
  </si>
  <si>
    <t>Nội dung</t>
  </si>
  <si>
    <t>Cùng kỳ năm trước</t>
  </si>
  <si>
    <t>A</t>
  </si>
  <si>
    <t>B</t>
  </si>
  <si>
    <t xml:space="preserve">TỔNG NGUỒN THU NSNN TRÊN ĐỊA BÀN </t>
  </si>
  <si>
    <t>Thu cân đối NSNN</t>
  </si>
  <si>
    <t>Thu nội địa</t>
  </si>
  <si>
    <t>Thu viện trợ</t>
  </si>
  <si>
    <t>Thu chuyển nguồn từ năm trước chuyển sang</t>
  </si>
  <si>
    <t>TỔNG CHI NGÂN SÁCH HUYỆN</t>
  </si>
  <si>
    <t>Tổng chi cân đối ngân sách huyện</t>
  </si>
  <si>
    <t>Chi đầu tư phát triển</t>
  </si>
  <si>
    <t>Chi thường xuyên</t>
  </si>
  <si>
    <t>Chi từ nguồn bổ sung có mục tiêu từ NS cấp tỉnh</t>
  </si>
  <si>
    <t>I</t>
  </si>
  <si>
    <t>II</t>
  </si>
  <si>
    <t>Dự toán
năm</t>
  </si>
  <si>
    <t>Đơn vị: Triệu đồng</t>
  </si>
  <si>
    <t>Biểu số 93/CK-NSNN</t>
  </si>
  <si>
    <t>Biểu số 94/CK-NSNN</t>
  </si>
  <si>
    <t xml:space="preserve">TỔNG THU NSNN TRÊN ĐỊA BÀN </t>
  </si>
  <si>
    <t>Thu từ khu vực doanh nghiệp có vốn đầu tư nước ngoài</t>
  </si>
  <si>
    <t>Thu từ khu vực kinh tế ngoài quốc doanh</t>
  </si>
  <si>
    <t>Thuế thu nhập cá nhân</t>
  </si>
  <si>
    <t>Lệ phí trước bạ</t>
  </si>
  <si>
    <t>Thu phí, lệ phí</t>
  </si>
  <si>
    <t>Các khoản thu về nhà, đất</t>
  </si>
  <si>
    <t>Thuế sử dụng đất nông nghiệp</t>
  </si>
  <si>
    <t>Thuế sử dụng đất phi nông nghiệp</t>
  </si>
  <si>
    <t>Thu tiền sử dụng đất</t>
  </si>
  <si>
    <t>Tiền cho thuê đất, thuê mặt nước</t>
  </si>
  <si>
    <t>Tiền cho thuê và tiền bán nhà ở thuộc sở hữu nhà nước</t>
  </si>
  <si>
    <t>Thu từ hoạt động xổ số kiến thiết</t>
  </si>
  <si>
    <t>Thu khác ngân sách</t>
  </si>
  <si>
    <t>Thu từ quỹ đất công ích, hoa lợi công sản khác</t>
  </si>
  <si>
    <t>Từ các khoản thu phân chia</t>
  </si>
  <si>
    <t>Các khoản thu ngân sách huyện được hưởng 100%</t>
  </si>
  <si>
    <t>-</t>
  </si>
  <si>
    <t>Biểu số 95/CK-NSNN</t>
  </si>
  <si>
    <t>CHI CÂN ĐỐI NGÂN SÁCH HUYỆN</t>
  </si>
  <si>
    <t>Chi đầu tư cho các dự án</t>
  </si>
  <si>
    <t>Chi đầu tư phát triển khác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</si>
  <si>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</si>
  <si>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</si>
  <si>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</si>
  <si>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</si>
  <si>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</si>
  <si>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</si>
  <si>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</si>
  <si>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bảo vệ môi trường</t>
  </si>
  <si>
    <t>Chi hoạt động kinh tế</t>
  </si>
  <si>
    <t>Chi bảo đảm xã hội</t>
  </si>
  <si>
    <t>CHI TỪ NGUỒN BỔ SUNG CÓ MỤC TIÊU TỪ NGÂN SÁCH CẤP TRÊN</t>
  </si>
  <si>
    <t>Cho các chương trình dự án quan trọng vốn đầu tư</t>
  </si>
  <si>
    <t>Cho các nhiệm vụ, chính sách kinh phí thường xuyên</t>
  </si>
  <si>
    <t>Chi hoạt động của cơ quan quản lý hành chính, đảng, đoàn thể</t>
  </si>
  <si>
    <t>III</t>
  </si>
  <si>
    <t>Phí cấp phép khai thác KS</t>
  </si>
  <si>
    <t>An ninh - quốc phòng</t>
  </si>
  <si>
    <t>Chi khác ngân sách</t>
  </si>
  <si>
    <t>Các nhiệm vụ phát sinh</t>
  </si>
  <si>
    <t>IV</t>
  </si>
  <si>
    <t>Chi ngân sách xã (không kể tiền đất)</t>
  </si>
  <si>
    <t>Thu từ khu vực doanh nghiệp
nhà nước</t>
  </si>
  <si>
    <t>Thu bổ sung từ ngân sách cấp trên</t>
  </si>
  <si>
    <t>UTH 6 tháng năm trước</t>
  </si>
  <si>
    <t>So sánh ước thực hiện với (%)</t>
  </si>
  <si>
    <t>Thu hồi các khoản chi năm trước</t>
  </si>
  <si>
    <t>Thu chuyển nguồn NS năm trước sang</t>
  </si>
  <si>
    <t>Chi ngân sách xã
 (không kể tiền đất)</t>
  </si>
  <si>
    <t>Chương trình mục tiêu quốc gia và mục tiêu</t>
  </si>
  <si>
    <t>Tiết kiệm tăng thu dự toán năm 2020 so với dự toán thu năm 2019</t>
  </si>
  <si>
    <t>ƯỚC THỰC HIỆN THU NGÂN SÁCH 6 THÁNG NĂM 2021</t>
  </si>
  <si>
    <t>(Kèm theo Quyết định số        /QĐ-UBND ngày     /      /2021 của UBND huyện Sơn Động)</t>
  </si>
  <si>
    <t>THU NGÂN SÁCH HUYỆN ĐƯỢC HƯỞNG THEO
PHÂN CẤP</t>
  </si>
  <si>
    <t>Ước thực hiện 6 tháng năm 2021</t>
  </si>
  <si>
    <t>ƯỚC THỰC HIỆN CHI NGÂN SÁCH 6 THÁNG NĂM 2021</t>
  </si>
  <si>
    <t>Dự phòng ngân sách huyện</t>
  </si>
  <si>
    <t>CÂN ĐỐI NGÂN SÁCH HUYỆN 6 THÁNG ĐẦU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</si>
</sst>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3"/>
      <scheme val="major"/>
    </font>
    <font>
      <b/>
      <sz val="11"/>
      <color theme="1"/>
      <name val="Cambria"/>
      <family val="1"/>
      <charset val="163"/>
      <scheme val="major"/>
    </font>
    <font>
      <i/>
      <sz val="11"/>
      <color theme="1"/>
      <name val="Cambria"/>
      <family val="1"/>
      <charset val="163"/>
      <scheme val="major"/>
    </font>
    <font>
      <b/>
      <i/>
      <sz val="11"/>
      <color theme="1"/>
      <name val="Cambria"/>
      <family val="1"/>
      <charset val="163"/>
      <scheme val="major"/>
    </font>
    <font>
      <i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3" fontId="1" fillId="2" borderId="1" xfId="0" applyNumberFormat="1" applyFont="1" applyFill="1" applyBorder="1"/>
    <xf numFmtId="3" fontId="2" fillId="2" borderId="1" xfId="0" applyNumberFormat="1" applyFont="1" applyFill="1" applyBorder="1"/>
    <xf numFmtId="3" fontId="1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1" fillId="2" borderId="0" xfId="0" applyNumberFormat="1" applyFont="1" applyFill="1"/>
    <xf numFmtId="3" fontId="2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3"/>
  <sheetViews>
    <sheetView tabSelected="1" workbookViewId="0">
      <selection activeCell="E15" sqref="E15"/>
    </sheetView>
  </sheetViews>
  <sheetFormatPr defaultColWidth="9" defaultRowHeight="14.25" x14ac:dyDescent="0.25"/>
  <cols>
    <col min="1" max="1" width="4.7109375" style="22" customWidth="1"/>
    <col min="2" max="2" width="36.42578125" style="22" customWidth="1"/>
    <col min="3" max="3" width="10.28515625" style="22" hidden="1" customWidth="1"/>
    <col min="4" max="4" width="9.85546875" style="22" customWidth="1"/>
    <col min="5" max="5" width="10.42578125" style="22" customWidth="1"/>
    <col min="6" max="6" width="8.7109375" style="22" customWidth="1"/>
    <col min="7" max="7" width="9.42578125" style="22" customWidth="1"/>
    <col min="8" max="16384" width="9" style="22"/>
  </cols>
  <sheetData>
    <row r="1" spans="1:8" x14ac:dyDescent="0.25">
      <c r="A1" s="21" t="s">
        <v>0</v>
      </c>
      <c r="G1" s="23" t="s">
        <v>20</v>
      </c>
    </row>
    <row r="3" spans="1:8" x14ac:dyDescent="0.25">
      <c r="A3" s="43" t="s">
        <v>80</v>
      </c>
      <c r="B3" s="43"/>
      <c r="C3" s="43"/>
      <c r="D3" s="43"/>
      <c r="E3" s="43"/>
      <c r="F3" s="43"/>
      <c r="G3" s="43"/>
    </row>
    <row r="4" spans="1:8" s="34" customFormat="1" x14ac:dyDescent="0.25">
      <c r="A4" s="46" t="s">
        <v>75</v>
      </c>
      <c r="B4" s="46"/>
      <c r="C4" s="46"/>
      <c r="D4" s="46"/>
      <c r="E4" s="46"/>
      <c r="F4" s="46"/>
      <c r="G4" s="46"/>
    </row>
    <row r="5" spans="1:8" x14ac:dyDescent="0.25">
      <c r="E5" s="31"/>
      <c r="G5" s="24" t="s">
        <v>19</v>
      </c>
    </row>
    <row r="6" spans="1:8" ht="45.75" customHeight="1" x14ac:dyDescent="0.25">
      <c r="A6" s="45" t="s">
        <v>1</v>
      </c>
      <c r="B6" s="45" t="s">
        <v>2</v>
      </c>
      <c r="C6" s="44" t="s">
        <v>67</v>
      </c>
      <c r="D6" s="44" t="s">
        <v>18</v>
      </c>
      <c r="E6" s="44" t="s">
        <v>77</v>
      </c>
      <c r="F6" s="47" t="s">
        <v>68</v>
      </c>
      <c r="G6" s="48"/>
    </row>
    <row r="7" spans="1:8" ht="42.75" x14ac:dyDescent="0.25">
      <c r="A7" s="45"/>
      <c r="B7" s="45"/>
      <c r="C7" s="45"/>
      <c r="D7" s="45"/>
      <c r="E7" s="45"/>
      <c r="F7" s="36" t="s">
        <v>18</v>
      </c>
      <c r="G7" s="36" t="s">
        <v>3</v>
      </c>
    </row>
    <row r="8" spans="1:8" x14ac:dyDescent="0.25">
      <c r="A8" s="25" t="s">
        <v>4</v>
      </c>
      <c r="B8" s="25" t="s">
        <v>5</v>
      </c>
      <c r="C8" s="25"/>
      <c r="D8" s="25">
        <v>1</v>
      </c>
      <c r="E8" s="25">
        <v>2</v>
      </c>
      <c r="F8" s="25">
        <v>3</v>
      </c>
      <c r="G8" s="25">
        <v>4</v>
      </c>
      <c r="H8" s="26"/>
    </row>
    <row r="9" spans="1:8" s="21" customFormat="1" ht="28.5" x14ac:dyDescent="0.25">
      <c r="A9" s="37" t="s">
        <v>4</v>
      </c>
      <c r="B9" s="27" t="s">
        <v>6</v>
      </c>
      <c r="C9" s="28">
        <f>C10+C13+C14+C15</f>
        <v>578439</v>
      </c>
      <c r="D9" s="28">
        <f t="shared" ref="D9" si="0">D10+D13+D14+D15</f>
        <v>954614</v>
      </c>
      <c r="E9" s="28">
        <f>E10+E13+E14+E15</f>
        <v>571934</v>
      </c>
      <c r="F9" s="35">
        <f t="shared" ref="F9:F10" si="1">E9/D9*100</f>
        <v>59.912592943325784</v>
      </c>
      <c r="G9" s="35">
        <f t="shared" ref="G9:G10" si="2">E9/C9*100</f>
        <v>98.875421608847262</v>
      </c>
      <c r="H9" s="51"/>
    </row>
    <row r="10" spans="1:8" s="21" customFormat="1" x14ac:dyDescent="0.25">
      <c r="A10" s="37" t="s">
        <v>16</v>
      </c>
      <c r="B10" s="30" t="s">
        <v>7</v>
      </c>
      <c r="C10" s="28">
        <f t="shared" ref="C10" si="3">C11+C12</f>
        <v>45242</v>
      </c>
      <c r="D10" s="28">
        <f t="shared" ref="D10:E10" si="4">D11+D12</f>
        <v>200000</v>
      </c>
      <c r="E10" s="28">
        <f t="shared" si="4"/>
        <v>73811</v>
      </c>
      <c r="F10" s="35">
        <f t="shared" si="1"/>
        <v>36.905500000000004</v>
      </c>
      <c r="G10" s="35">
        <f t="shared" si="2"/>
        <v>163.14707572609521</v>
      </c>
      <c r="H10" s="51"/>
    </row>
    <row r="11" spans="1:8" x14ac:dyDescent="0.25">
      <c r="A11" s="25">
        <v>1</v>
      </c>
      <c r="B11" s="15" t="s">
        <v>8</v>
      </c>
      <c r="C11" s="3">
        <v>45242</v>
      </c>
      <c r="D11" s="3">
        <v>200000</v>
      </c>
      <c r="E11" s="3">
        <v>73811</v>
      </c>
      <c r="F11" s="29">
        <f>E11/D11*100</f>
        <v>36.905500000000004</v>
      </c>
      <c r="G11" s="29">
        <f>E11/C11*100</f>
        <v>163.14707572609521</v>
      </c>
    </row>
    <row r="12" spans="1:8" x14ac:dyDescent="0.25">
      <c r="A12" s="25">
        <v>2</v>
      </c>
      <c r="B12" s="15" t="s">
        <v>9</v>
      </c>
      <c r="C12" s="3"/>
      <c r="D12" s="3"/>
      <c r="E12" s="3"/>
      <c r="F12" s="29"/>
      <c r="G12" s="29"/>
    </row>
    <row r="13" spans="1:8" s="21" customFormat="1" ht="28.5" x14ac:dyDescent="0.25">
      <c r="A13" s="37" t="s">
        <v>17</v>
      </c>
      <c r="B13" s="27" t="s">
        <v>10</v>
      </c>
      <c r="C13" s="28">
        <v>61870</v>
      </c>
      <c r="D13" s="28"/>
      <c r="E13" s="28">
        <v>63807</v>
      </c>
      <c r="F13" s="35"/>
      <c r="G13" s="35"/>
    </row>
    <row r="14" spans="1:8" s="21" customFormat="1" x14ac:dyDescent="0.25">
      <c r="A14" s="37" t="s">
        <v>58</v>
      </c>
      <c r="B14" s="27" t="s">
        <v>66</v>
      </c>
      <c r="C14" s="28">
        <v>471136</v>
      </c>
      <c r="D14" s="28">
        <v>754614</v>
      </c>
      <c r="E14" s="28">
        <v>433999</v>
      </c>
      <c r="F14" s="35">
        <f t="shared" ref="F14" si="5">E14/D14*100</f>
        <v>57.512715109976753</v>
      </c>
      <c r="G14" s="35">
        <f t="shared" ref="G14" si="6">E14/C14*100</f>
        <v>92.117562657067182</v>
      </c>
    </row>
    <row r="15" spans="1:8" s="21" customFormat="1" x14ac:dyDescent="0.25">
      <c r="A15" s="37" t="s">
        <v>63</v>
      </c>
      <c r="B15" s="27" t="s">
        <v>69</v>
      </c>
      <c r="C15" s="28">
        <v>191</v>
      </c>
      <c r="D15" s="28"/>
      <c r="E15" s="28">
        <v>317</v>
      </c>
      <c r="F15" s="35"/>
      <c r="G15" s="35"/>
    </row>
    <row r="16" spans="1:8" s="21" customFormat="1" x14ac:dyDescent="0.25">
      <c r="A16" s="37" t="s">
        <v>5</v>
      </c>
      <c r="B16" s="27" t="s">
        <v>11</v>
      </c>
      <c r="C16" s="28">
        <f>C17+C22</f>
        <v>576523</v>
      </c>
      <c r="D16" s="28">
        <f>D17+D22</f>
        <v>939059</v>
      </c>
      <c r="E16" s="28">
        <f>E17+E22</f>
        <v>432014</v>
      </c>
      <c r="F16" s="35">
        <f t="shared" ref="F16" si="7">E16/D16*100</f>
        <v>46.004990101793389</v>
      </c>
      <c r="G16" s="35">
        <f t="shared" ref="G16" si="8">E16/C16*100</f>
        <v>74.934391169129427</v>
      </c>
    </row>
    <row r="17" spans="1:7" s="21" customFormat="1" x14ac:dyDescent="0.25">
      <c r="A17" s="37" t="s">
        <v>16</v>
      </c>
      <c r="B17" s="27" t="s">
        <v>12</v>
      </c>
      <c r="C17" s="28">
        <f t="shared" ref="C17" si="9">C18+C19+C20+C21</f>
        <v>502583</v>
      </c>
      <c r="D17" s="28">
        <f t="shared" ref="D17:E17" si="10">D18+D19+D20+D21</f>
        <v>939059</v>
      </c>
      <c r="E17" s="28">
        <f t="shared" si="10"/>
        <v>426873</v>
      </c>
      <c r="F17" s="35">
        <f t="shared" ref="F17:F21" si="11">E17/D17*100</f>
        <v>45.457527162830026</v>
      </c>
      <c r="G17" s="35">
        <f t="shared" ref="G17:G22" si="12">E17/C17*100</f>
        <v>84.935821545893901</v>
      </c>
    </row>
    <row r="18" spans="1:7" x14ac:dyDescent="0.25">
      <c r="A18" s="25">
        <v>1</v>
      </c>
      <c r="B18" s="15" t="s">
        <v>13</v>
      </c>
      <c r="C18" s="3">
        <v>32732</v>
      </c>
      <c r="D18" s="3">
        <v>102600</v>
      </c>
      <c r="E18" s="3">
        <v>14725</v>
      </c>
      <c r="F18" s="29">
        <f t="shared" si="11"/>
        <v>14.351851851851851</v>
      </c>
      <c r="G18" s="29">
        <f t="shared" si="12"/>
        <v>44.986557497250395</v>
      </c>
    </row>
    <row r="19" spans="1:7" x14ac:dyDescent="0.25">
      <c r="A19" s="25">
        <v>2</v>
      </c>
      <c r="B19" s="15" t="s">
        <v>14</v>
      </c>
      <c r="C19" s="3">
        <v>316423</v>
      </c>
      <c r="D19" s="3">
        <v>643127</v>
      </c>
      <c r="E19" s="3">
        <v>318938</v>
      </c>
      <c r="F19" s="29">
        <f t="shared" si="11"/>
        <v>49.591760258860226</v>
      </c>
      <c r="G19" s="29">
        <f t="shared" si="12"/>
        <v>100.79482212102155</v>
      </c>
    </row>
    <row r="20" spans="1:7" x14ac:dyDescent="0.25">
      <c r="A20" s="25">
        <v>3</v>
      </c>
      <c r="B20" s="15" t="s">
        <v>79</v>
      </c>
      <c r="C20" s="3">
        <v>7910</v>
      </c>
      <c r="D20" s="3">
        <v>12799</v>
      </c>
      <c r="E20" s="3">
        <v>2780</v>
      </c>
      <c r="F20" s="29">
        <f t="shared" si="11"/>
        <v>21.720446909914838</v>
      </c>
      <c r="G20" s="29">
        <f t="shared" si="12"/>
        <v>35.145385587863466</v>
      </c>
    </row>
    <row r="21" spans="1:7" x14ac:dyDescent="0.25">
      <c r="A21" s="25">
        <v>4</v>
      </c>
      <c r="B21" s="15" t="s">
        <v>64</v>
      </c>
      <c r="C21" s="3">
        <v>145518</v>
      </c>
      <c r="D21" s="3">
        <v>180533</v>
      </c>
      <c r="E21" s="3">
        <v>90430</v>
      </c>
      <c r="F21" s="29">
        <f t="shared" si="11"/>
        <v>50.090565159832281</v>
      </c>
      <c r="G21" s="29">
        <f t="shared" si="12"/>
        <v>62.143514891628527</v>
      </c>
    </row>
    <row r="22" spans="1:7" s="21" customFormat="1" ht="28.5" x14ac:dyDescent="0.25">
      <c r="A22" s="37" t="s">
        <v>17</v>
      </c>
      <c r="B22" s="27" t="s">
        <v>15</v>
      </c>
      <c r="C22" s="28">
        <v>73940</v>
      </c>
      <c r="D22" s="28"/>
      <c r="E22" s="28">
        <v>5141</v>
      </c>
      <c r="F22" s="29"/>
      <c r="G22" s="29">
        <f t="shared" si="12"/>
        <v>6.9529348120097385</v>
      </c>
    </row>
    <row r="23" spans="1:7" x14ac:dyDescent="0.25">
      <c r="E23" s="31"/>
    </row>
  </sheetData>
  <mergeCells count="8">
    <mergeCell ref="A3:G3"/>
    <mergeCell ref="C6:C7"/>
    <mergeCell ref="A4:G4"/>
    <mergeCell ref="D6:D7"/>
    <mergeCell ref="E6:E7"/>
    <mergeCell ref="F6:G6"/>
    <mergeCell ref="B6:B7"/>
    <mergeCell ref="A6:A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2"/>
  <sheetViews>
    <sheetView workbookViewId="0">
      <selection activeCell="C1" sqref="C1:C1048576"/>
    </sheetView>
  </sheetViews>
  <sheetFormatPr defaultColWidth="9" defaultRowHeight="14.25" x14ac:dyDescent="0.25"/>
  <cols>
    <col min="1" max="1" width="4.7109375" style="22" customWidth="1"/>
    <col min="2" max="2" width="34.42578125" style="22" customWidth="1"/>
    <col min="3" max="3" width="10" style="22" hidden="1" customWidth="1"/>
    <col min="4" max="4" width="9.85546875" style="22" customWidth="1"/>
    <col min="5" max="5" width="10.42578125" style="22" customWidth="1"/>
    <col min="6" max="6" width="9.5703125" style="22" customWidth="1"/>
    <col min="7" max="7" width="9.85546875" style="22" customWidth="1"/>
    <col min="8" max="16384" width="9" style="22"/>
  </cols>
  <sheetData>
    <row r="1" spans="1:9" x14ac:dyDescent="0.25">
      <c r="A1" s="21" t="s">
        <v>0</v>
      </c>
      <c r="G1" s="23" t="s">
        <v>21</v>
      </c>
    </row>
    <row r="3" spans="1:9" x14ac:dyDescent="0.25">
      <c r="A3" s="43" t="s">
        <v>74</v>
      </c>
      <c r="B3" s="43"/>
      <c r="C3" s="43"/>
      <c r="D3" s="43"/>
      <c r="E3" s="43"/>
      <c r="F3" s="43"/>
      <c r="G3" s="43"/>
    </row>
    <row r="4" spans="1:9" x14ac:dyDescent="0.25">
      <c r="A4" s="46" t="s">
        <v>75</v>
      </c>
      <c r="B4" s="46"/>
      <c r="C4" s="46"/>
      <c r="D4" s="46"/>
      <c r="E4" s="46"/>
      <c r="F4" s="46"/>
      <c r="G4" s="46"/>
    </row>
    <row r="5" spans="1:9" x14ac:dyDescent="0.25">
      <c r="G5" s="24" t="s">
        <v>19</v>
      </c>
    </row>
    <row r="6" spans="1:9" ht="41.25" customHeight="1" x14ac:dyDescent="0.25">
      <c r="A6" s="45" t="s">
        <v>1</v>
      </c>
      <c r="B6" s="45" t="s">
        <v>2</v>
      </c>
      <c r="C6" s="44" t="s">
        <v>67</v>
      </c>
      <c r="D6" s="44" t="s">
        <v>18</v>
      </c>
      <c r="E6" s="44" t="s">
        <v>77</v>
      </c>
      <c r="F6" s="44" t="s">
        <v>68</v>
      </c>
      <c r="G6" s="45"/>
    </row>
    <row r="7" spans="1:9" ht="41.25" customHeight="1" x14ac:dyDescent="0.25">
      <c r="A7" s="45"/>
      <c r="B7" s="45"/>
      <c r="C7" s="45"/>
      <c r="D7" s="45"/>
      <c r="E7" s="45"/>
      <c r="F7" s="40" t="s">
        <v>18</v>
      </c>
      <c r="G7" s="40" t="s">
        <v>3</v>
      </c>
    </row>
    <row r="8" spans="1:9" x14ac:dyDescent="0.25">
      <c r="A8" s="25" t="s">
        <v>4</v>
      </c>
      <c r="B8" s="25" t="s">
        <v>5</v>
      </c>
      <c r="C8" s="25"/>
      <c r="D8" s="25">
        <v>1</v>
      </c>
      <c r="E8" s="25">
        <v>2</v>
      </c>
      <c r="F8" s="25">
        <v>3</v>
      </c>
      <c r="G8" s="25">
        <v>4</v>
      </c>
      <c r="H8" s="26"/>
    </row>
    <row r="9" spans="1:9" s="21" customFormat="1" x14ac:dyDescent="0.25">
      <c r="A9" s="41" t="s">
        <v>4</v>
      </c>
      <c r="B9" s="27" t="s">
        <v>22</v>
      </c>
      <c r="C9" s="28">
        <f>C10+C27+C28+C29</f>
        <v>109706</v>
      </c>
      <c r="D9" s="28">
        <f t="shared" ref="D9:E9" si="0">D10+D27+D28+D29</f>
        <v>200000</v>
      </c>
      <c r="E9" s="28">
        <f t="shared" si="0"/>
        <v>137935</v>
      </c>
      <c r="F9" s="35">
        <f>E9/D9*100</f>
        <v>68.967500000000001</v>
      </c>
      <c r="G9" s="35">
        <f>E9/C9*100</f>
        <v>125.73150055603158</v>
      </c>
    </row>
    <row r="10" spans="1:9" s="21" customFormat="1" x14ac:dyDescent="0.25">
      <c r="A10" s="41" t="s">
        <v>16</v>
      </c>
      <c r="B10" s="30" t="s">
        <v>8</v>
      </c>
      <c r="C10" s="28">
        <f>C11+C12+C13+C14+C15+C16+C17+C18+C24+C25+C26</f>
        <v>47836</v>
      </c>
      <c r="D10" s="28">
        <f>D11+D12+D13+D14+D15+D16+D17+D18+D24+D25+D26</f>
        <v>200000</v>
      </c>
      <c r="E10" s="28">
        <f>E11+E12+E13+E14+E15+E16+E17+E18+E24+E25+E26</f>
        <v>73811</v>
      </c>
      <c r="F10" s="35">
        <f>E10/D10*100</f>
        <v>36.905500000000004</v>
      </c>
      <c r="G10" s="35">
        <f>E10/C10*100</f>
        <v>154.30010870474121</v>
      </c>
    </row>
    <row r="11" spans="1:9" ht="28.5" x14ac:dyDescent="0.25">
      <c r="A11" s="25">
        <v>1</v>
      </c>
      <c r="B11" s="15" t="s">
        <v>65</v>
      </c>
      <c r="C11" s="3"/>
      <c r="D11" s="3"/>
      <c r="E11" s="3"/>
      <c r="F11" s="29"/>
      <c r="G11" s="29"/>
      <c r="I11" s="31"/>
    </row>
    <row r="12" spans="1:9" ht="28.5" x14ac:dyDescent="0.25">
      <c r="A12" s="25">
        <v>2</v>
      </c>
      <c r="B12" s="15" t="s">
        <v>23</v>
      </c>
      <c r="C12" s="3"/>
      <c r="D12" s="3"/>
      <c r="E12" s="3"/>
      <c r="F12" s="29"/>
      <c r="G12" s="29"/>
    </row>
    <row r="13" spans="1:9" s="21" customFormat="1" ht="28.5" x14ac:dyDescent="0.25">
      <c r="A13" s="25">
        <v>3</v>
      </c>
      <c r="B13" s="15" t="s">
        <v>24</v>
      </c>
      <c r="C13" s="3">
        <v>30768</v>
      </c>
      <c r="D13" s="3">
        <v>55500</v>
      </c>
      <c r="E13" s="3">
        <v>37100</v>
      </c>
      <c r="F13" s="29">
        <f>E13/D13*100</f>
        <v>66.846846846846844</v>
      </c>
      <c r="G13" s="29">
        <f>E13/C13*100</f>
        <v>120.57982319292773</v>
      </c>
    </row>
    <row r="14" spans="1:9" s="21" customFormat="1" x14ac:dyDescent="0.25">
      <c r="A14" s="25">
        <v>4</v>
      </c>
      <c r="B14" s="15" t="s">
        <v>25</v>
      </c>
      <c r="C14" s="3">
        <v>2593</v>
      </c>
      <c r="D14" s="3">
        <v>3800</v>
      </c>
      <c r="E14" s="3">
        <v>2721</v>
      </c>
      <c r="F14" s="29">
        <f t="shared" ref="F14:F32" si="1">E14/D14*100</f>
        <v>71.60526315789474</v>
      </c>
      <c r="G14" s="29">
        <f t="shared" ref="G14:G32" si="2">E14/C14*100</f>
        <v>104.93636714230621</v>
      </c>
    </row>
    <row r="15" spans="1:9" s="21" customFormat="1" x14ac:dyDescent="0.25">
      <c r="A15" s="25">
        <v>5</v>
      </c>
      <c r="B15" s="15" t="s">
        <v>59</v>
      </c>
      <c r="C15" s="3">
        <v>1</v>
      </c>
      <c r="D15" s="3">
        <v>30</v>
      </c>
      <c r="E15" s="3">
        <v>236</v>
      </c>
      <c r="F15" s="29"/>
      <c r="G15" s="29"/>
    </row>
    <row r="16" spans="1:9" x14ac:dyDescent="0.25">
      <c r="A16" s="25">
        <v>6</v>
      </c>
      <c r="B16" s="15" t="s">
        <v>26</v>
      </c>
      <c r="C16" s="3">
        <v>4723</v>
      </c>
      <c r="D16" s="3">
        <v>11040</v>
      </c>
      <c r="E16" s="3">
        <v>5404</v>
      </c>
      <c r="F16" s="29">
        <f t="shared" si="1"/>
        <v>48.949275362318836</v>
      </c>
      <c r="G16" s="29">
        <f t="shared" si="2"/>
        <v>114.41880160914673</v>
      </c>
    </row>
    <row r="17" spans="1:7" x14ac:dyDescent="0.25">
      <c r="A17" s="25">
        <v>7</v>
      </c>
      <c r="B17" s="15" t="s">
        <v>27</v>
      </c>
      <c r="C17" s="3">
        <v>6375</v>
      </c>
      <c r="D17" s="3">
        <v>12000</v>
      </c>
      <c r="E17" s="3">
        <v>6333</v>
      </c>
      <c r="F17" s="29">
        <f t="shared" si="1"/>
        <v>52.775000000000006</v>
      </c>
      <c r="G17" s="29">
        <f t="shared" si="2"/>
        <v>99.341176470588238</v>
      </c>
    </row>
    <row r="18" spans="1:7" x14ac:dyDescent="0.25">
      <c r="A18" s="25">
        <v>8</v>
      </c>
      <c r="B18" s="15" t="s">
        <v>28</v>
      </c>
      <c r="C18" s="3">
        <f>SUM(C19:C23)</f>
        <v>1622</v>
      </c>
      <c r="D18" s="3">
        <f>SUM(D19:D23)</f>
        <v>114030</v>
      </c>
      <c r="E18" s="3">
        <f>SUM(E19:E23)</f>
        <v>19548</v>
      </c>
      <c r="F18" s="29">
        <f t="shared" si="1"/>
        <v>17.142857142857142</v>
      </c>
      <c r="G18" s="29">
        <f t="shared" si="2"/>
        <v>1205.1787916152898</v>
      </c>
    </row>
    <row r="19" spans="1:7" s="33" customFormat="1" x14ac:dyDescent="0.25">
      <c r="A19" s="52" t="s">
        <v>39</v>
      </c>
      <c r="B19" s="53" t="s">
        <v>29</v>
      </c>
      <c r="C19" s="4">
        <v>14</v>
      </c>
      <c r="D19" s="32"/>
      <c r="E19" s="42">
        <v>18</v>
      </c>
      <c r="F19" s="29"/>
      <c r="G19" s="29"/>
    </row>
    <row r="20" spans="1:7" s="34" customFormat="1" x14ac:dyDescent="0.25">
      <c r="A20" s="52" t="s">
        <v>39</v>
      </c>
      <c r="B20" s="53" t="s">
        <v>30</v>
      </c>
      <c r="C20" s="4">
        <v>15</v>
      </c>
      <c r="D20" s="4">
        <v>11</v>
      </c>
      <c r="E20" s="4">
        <v>11</v>
      </c>
      <c r="F20" s="29"/>
      <c r="G20" s="29"/>
    </row>
    <row r="21" spans="1:7" s="34" customFormat="1" x14ac:dyDescent="0.25">
      <c r="A21" s="52" t="s">
        <v>39</v>
      </c>
      <c r="B21" s="53" t="s">
        <v>31</v>
      </c>
      <c r="C21" s="4">
        <v>1589</v>
      </c>
      <c r="D21" s="4">
        <v>114000</v>
      </c>
      <c r="E21" s="4">
        <v>19500</v>
      </c>
      <c r="F21" s="29">
        <f t="shared" si="1"/>
        <v>17.105263157894736</v>
      </c>
      <c r="G21" s="29">
        <f t="shared" si="2"/>
        <v>1227.1869100062934</v>
      </c>
    </row>
    <row r="22" spans="1:7" s="34" customFormat="1" x14ac:dyDescent="0.25">
      <c r="A22" s="52" t="s">
        <v>39</v>
      </c>
      <c r="B22" s="53" t="s">
        <v>32</v>
      </c>
      <c r="C22" s="4">
        <v>4</v>
      </c>
      <c r="D22" s="4">
        <v>19</v>
      </c>
      <c r="E22" s="4">
        <v>19</v>
      </c>
      <c r="F22" s="29">
        <f t="shared" si="1"/>
        <v>100</v>
      </c>
      <c r="G22" s="29"/>
    </row>
    <row r="23" spans="1:7" s="34" customFormat="1" ht="28.5" x14ac:dyDescent="0.25">
      <c r="A23" s="52" t="s">
        <v>39</v>
      </c>
      <c r="B23" s="53" t="s">
        <v>33</v>
      </c>
      <c r="C23" s="4"/>
      <c r="D23" s="4"/>
      <c r="E23" s="4"/>
      <c r="F23" s="29"/>
      <c r="G23" s="29"/>
    </row>
    <row r="24" spans="1:7" x14ac:dyDescent="0.25">
      <c r="A24" s="25">
        <v>9</v>
      </c>
      <c r="B24" s="15" t="s">
        <v>34</v>
      </c>
      <c r="C24" s="3"/>
      <c r="D24" s="3"/>
      <c r="E24" s="3"/>
      <c r="F24" s="29"/>
      <c r="G24" s="29"/>
    </row>
    <row r="25" spans="1:7" x14ac:dyDescent="0.25">
      <c r="A25" s="25">
        <v>10</v>
      </c>
      <c r="B25" s="15" t="s">
        <v>35</v>
      </c>
      <c r="C25" s="3">
        <v>1604</v>
      </c>
      <c r="D25" s="3">
        <v>3200</v>
      </c>
      <c r="E25" s="3">
        <f>2244</f>
        <v>2244</v>
      </c>
      <c r="F25" s="29">
        <f t="shared" si="1"/>
        <v>70.125</v>
      </c>
      <c r="G25" s="29">
        <f t="shared" si="2"/>
        <v>139.90024937655861</v>
      </c>
    </row>
    <row r="26" spans="1:7" ht="28.5" x14ac:dyDescent="0.25">
      <c r="A26" s="25">
        <v>11</v>
      </c>
      <c r="B26" s="15" t="s">
        <v>36</v>
      </c>
      <c r="C26" s="3">
        <v>150</v>
      </c>
      <c r="D26" s="3">
        <v>400</v>
      </c>
      <c r="E26" s="3">
        <v>225</v>
      </c>
      <c r="F26" s="29">
        <f t="shared" si="1"/>
        <v>56.25</v>
      </c>
      <c r="G26" s="29"/>
    </row>
    <row r="27" spans="1:7" s="21" customFormat="1" x14ac:dyDescent="0.25">
      <c r="A27" s="41" t="s">
        <v>17</v>
      </c>
      <c r="B27" s="30" t="s">
        <v>9</v>
      </c>
      <c r="C27" s="28"/>
      <c r="D27" s="28"/>
      <c r="E27" s="28"/>
      <c r="F27" s="29"/>
      <c r="G27" s="29"/>
    </row>
    <row r="28" spans="1:7" s="21" customFormat="1" x14ac:dyDescent="0.25">
      <c r="A28" s="41" t="s">
        <v>58</v>
      </c>
      <c r="B28" s="27" t="s">
        <v>69</v>
      </c>
      <c r="C28" s="28"/>
      <c r="D28" s="28"/>
      <c r="E28" s="28">
        <v>317</v>
      </c>
      <c r="F28" s="29"/>
      <c r="G28" s="29"/>
    </row>
    <row r="29" spans="1:7" s="21" customFormat="1" ht="28.5" x14ac:dyDescent="0.25">
      <c r="A29" s="41" t="s">
        <v>63</v>
      </c>
      <c r="B29" s="27" t="s">
        <v>70</v>
      </c>
      <c r="C29" s="28">
        <v>61870</v>
      </c>
      <c r="D29" s="28"/>
      <c r="E29" s="28">
        <v>63807</v>
      </c>
      <c r="F29" s="29"/>
      <c r="G29" s="29">
        <f t="shared" si="2"/>
        <v>103.13075804105382</v>
      </c>
    </row>
    <row r="30" spans="1:7" s="21" customFormat="1" ht="42.75" x14ac:dyDescent="0.25">
      <c r="A30" s="41" t="s">
        <v>5</v>
      </c>
      <c r="B30" s="27" t="s">
        <v>76</v>
      </c>
      <c r="C30" s="28">
        <f>C31+C32</f>
        <v>30765</v>
      </c>
      <c r="D30" s="28">
        <f>D31+D32</f>
        <v>184445</v>
      </c>
      <c r="E30" s="28">
        <f>E31+E32</f>
        <v>69123</v>
      </c>
      <c r="F30" s="35">
        <f t="shared" si="1"/>
        <v>37.476212421046924</v>
      </c>
      <c r="G30" s="35">
        <f t="shared" si="2"/>
        <v>224.68064358849341</v>
      </c>
    </row>
    <row r="31" spans="1:7" s="21" customFormat="1" x14ac:dyDescent="0.25">
      <c r="A31" s="25">
        <v>1</v>
      </c>
      <c r="B31" s="15" t="s">
        <v>37</v>
      </c>
      <c r="C31" s="3">
        <f>23178+2778+115+365+280+151</f>
        <v>26867</v>
      </c>
      <c r="D31" s="3">
        <f>171318</f>
        <v>171318</v>
      </c>
      <c r="E31" s="3">
        <v>61840</v>
      </c>
      <c r="F31" s="29">
        <f t="shared" si="1"/>
        <v>36.096615650427857</v>
      </c>
      <c r="G31" s="29">
        <f t="shared" si="2"/>
        <v>230.17084155283433</v>
      </c>
    </row>
    <row r="32" spans="1:7" s="21" customFormat="1" ht="28.5" x14ac:dyDescent="0.25">
      <c r="A32" s="25">
        <v>2</v>
      </c>
      <c r="B32" s="15" t="s">
        <v>38</v>
      </c>
      <c r="C32" s="3">
        <f>27788+2977-C31</f>
        <v>3898</v>
      </c>
      <c r="D32" s="3">
        <v>13127</v>
      </c>
      <c r="E32" s="3">
        <v>7283</v>
      </c>
      <c r="F32" s="29">
        <f t="shared" si="1"/>
        <v>55.481069551306476</v>
      </c>
      <c r="G32" s="29">
        <f t="shared" si="2"/>
        <v>186.83940482298615</v>
      </c>
    </row>
  </sheetData>
  <mergeCells count="8">
    <mergeCell ref="A3:G3"/>
    <mergeCell ref="A6:A7"/>
    <mergeCell ref="B6:B7"/>
    <mergeCell ref="D6:D7"/>
    <mergeCell ref="E6:E7"/>
    <mergeCell ref="F6:G6"/>
    <mergeCell ref="C6:C7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5"/>
  <sheetViews>
    <sheetView workbookViewId="0">
      <selection activeCell="D25" sqref="D25"/>
    </sheetView>
  </sheetViews>
  <sheetFormatPr defaultColWidth="9" defaultRowHeight="14.25" x14ac:dyDescent="0.2"/>
  <cols>
    <col min="1" max="1" width="4.7109375" style="6" customWidth="1"/>
    <col min="2" max="2" width="35" style="6" customWidth="1"/>
    <col min="3" max="3" width="10" style="6" hidden="1" customWidth="1"/>
    <col min="4" max="4" width="9.85546875" style="6" customWidth="1"/>
    <col min="5" max="5" width="10.42578125" style="6" customWidth="1"/>
    <col min="6" max="7" width="9.5703125" style="6" customWidth="1"/>
    <col min="8" max="16384" width="9" style="6"/>
  </cols>
  <sheetData>
    <row r="1" spans="1:9" x14ac:dyDescent="0.2">
      <c r="A1" s="5" t="s">
        <v>0</v>
      </c>
      <c r="G1" s="7" t="s">
        <v>40</v>
      </c>
    </row>
    <row r="3" spans="1:9" x14ac:dyDescent="0.2">
      <c r="A3" s="49" t="s">
        <v>78</v>
      </c>
      <c r="B3" s="49"/>
      <c r="C3" s="49"/>
      <c r="D3" s="49"/>
      <c r="E3" s="49"/>
      <c r="F3" s="49"/>
      <c r="G3" s="49"/>
    </row>
    <row r="4" spans="1:9" x14ac:dyDescent="0.2">
      <c r="A4" s="50" t="s">
        <v>75</v>
      </c>
      <c r="B4" s="50"/>
      <c r="C4" s="50"/>
      <c r="D4" s="50"/>
      <c r="E4" s="50"/>
      <c r="F4" s="50"/>
      <c r="G4" s="50"/>
    </row>
    <row r="5" spans="1:9" x14ac:dyDescent="0.2">
      <c r="D5" s="38"/>
      <c r="E5" s="38"/>
      <c r="G5" s="8" t="s">
        <v>19</v>
      </c>
    </row>
    <row r="6" spans="1:9" ht="35.25" customHeight="1" x14ac:dyDescent="0.2">
      <c r="A6" s="45" t="s">
        <v>1</v>
      </c>
      <c r="B6" s="45" t="s">
        <v>2</v>
      </c>
      <c r="C6" s="44" t="s">
        <v>67</v>
      </c>
      <c r="D6" s="44" t="s">
        <v>18</v>
      </c>
      <c r="E6" s="44" t="s">
        <v>77</v>
      </c>
      <c r="F6" s="44" t="s">
        <v>68</v>
      </c>
      <c r="G6" s="45"/>
    </row>
    <row r="7" spans="1:9" ht="42.75" customHeight="1" x14ac:dyDescent="0.2">
      <c r="A7" s="45"/>
      <c r="B7" s="45"/>
      <c r="C7" s="45"/>
      <c r="D7" s="45"/>
      <c r="E7" s="45"/>
      <c r="F7" s="36" t="s">
        <v>18</v>
      </c>
      <c r="G7" s="36" t="s">
        <v>3</v>
      </c>
    </row>
    <row r="8" spans="1:9" x14ac:dyDescent="0.2">
      <c r="A8" s="9" t="s">
        <v>4</v>
      </c>
      <c r="B8" s="9" t="s">
        <v>5</v>
      </c>
      <c r="C8" s="9"/>
      <c r="D8" s="9">
        <v>1</v>
      </c>
      <c r="E8" s="9">
        <v>2</v>
      </c>
      <c r="F8" s="9">
        <v>3</v>
      </c>
      <c r="G8" s="9">
        <v>4</v>
      </c>
      <c r="H8" s="10"/>
    </row>
    <row r="9" spans="1:9" s="5" customFormat="1" x14ac:dyDescent="0.2">
      <c r="A9" s="11"/>
      <c r="B9" s="12" t="s">
        <v>11</v>
      </c>
      <c r="C9" s="2">
        <f>C10+C32</f>
        <v>576523</v>
      </c>
      <c r="D9" s="2">
        <f>D10+D32</f>
        <v>939059</v>
      </c>
      <c r="E9" s="2">
        <f>E10+E32</f>
        <v>432014</v>
      </c>
      <c r="F9" s="13">
        <f>E9/D9*100</f>
        <v>46.004990101793389</v>
      </c>
      <c r="G9" s="13">
        <f>E9/C9*100</f>
        <v>74.934391169129427</v>
      </c>
    </row>
    <row r="10" spans="1:9" s="5" customFormat="1" x14ac:dyDescent="0.2">
      <c r="A10" s="11" t="s">
        <v>4</v>
      </c>
      <c r="B10" s="12" t="s">
        <v>41</v>
      </c>
      <c r="C10" s="2">
        <f>C11+C14+C30+C31</f>
        <v>502583</v>
      </c>
      <c r="D10" s="2">
        <f>D11+D14+D30+D31</f>
        <v>939059</v>
      </c>
      <c r="E10" s="2">
        <f>E11+E14+E30+E31</f>
        <v>426873</v>
      </c>
      <c r="F10" s="13">
        <f t="shared" ref="F10:F31" si="0">E10/D10*100</f>
        <v>45.457527162830026</v>
      </c>
      <c r="G10" s="13">
        <f t="shared" ref="G10:G31" si="1">E10/C10*100</f>
        <v>84.935821545893901</v>
      </c>
    </row>
    <row r="11" spans="1:9" s="5" customFormat="1" x14ac:dyDescent="0.2">
      <c r="A11" s="11" t="s">
        <v>16</v>
      </c>
      <c r="B11" s="14" t="s">
        <v>13</v>
      </c>
      <c r="C11" s="2">
        <f>C12+C13</f>
        <v>32732</v>
      </c>
      <c r="D11" s="2">
        <f>D12+D13</f>
        <v>102600</v>
      </c>
      <c r="E11" s="2">
        <f>E12+E13</f>
        <v>14725</v>
      </c>
      <c r="F11" s="13">
        <f t="shared" si="0"/>
        <v>14.351851851851851</v>
      </c>
      <c r="G11" s="13">
        <f t="shared" si="1"/>
        <v>44.986557497250395</v>
      </c>
    </row>
    <row r="12" spans="1:9" x14ac:dyDescent="0.2">
      <c r="A12" s="9">
        <v>1</v>
      </c>
      <c r="B12" s="15" t="s">
        <v>42</v>
      </c>
      <c r="C12" s="1"/>
      <c r="D12" s="1"/>
      <c r="E12" s="1"/>
      <c r="F12" s="13"/>
      <c r="G12" s="13"/>
    </row>
    <row r="13" spans="1:9" s="5" customFormat="1" x14ac:dyDescent="0.2">
      <c r="A13" s="9">
        <v>2</v>
      </c>
      <c r="B13" s="15" t="s">
        <v>43</v>
      </c>
      <c r="C13" s="1">
        <f>67136-28944-5460</f>
        <v>32732</v>
      </c>
      <c r="D13" s="1">
        <v>102600</v>
      </c>
      <c r="E13" s="1">
        <v>14725</v>
      </c>
      <c r="F13" s="16">
        <f t="shared" si="0"/>
        <v>14.351851851851851</v>
      </c>
      <c r="G13" s="16">
        <f t="shared" si="1"/>
        <v>44.986557497250395</v>
      </c>
    </row>
    <row r="14" spans="1:9" s="5" customFormat="1" x14ac:dyDescent="0.2">
      <c r="A14" s="11" t="s">
        <v>17</v>
      </c>
      <c r="B14" s="14" t="s">
        <v>14</v>
      </c>
      <c r="C14" s="2">
        <f>C16+C17+C18+C19+C20+C21+C22+C23+C24+C25+C26+C27+C28+C29</f>
        <v>316423</v>
      </c>
      <c r="D14" s="2">
        <f>D16+D17+D18+D19+D20+D21+D22+D23+D24+D25+D26+D27+D28+D29</f>
        <v>643127</v>
      </c>
      <c r="E14" s="2">
        <f>E16+E17+E18+E19+E20+E21+E22+E23+E24+E25+E26+E27+E28+E29</f>
        <v>318938</v>
      </c>
      <c r="F14" s="13">
        <f t="shared" si="0"/>
        <v>49.591760258860226</v>
      </c>
      <c r="G14" s="13">
        <f t="shared" si="1"/>
        <v>100.79482212102155</v>
      </c>
      <c r="I14" s="39"/>
    </row>
    <row r="15" spans="1:9" s="20" customFormat="1" x14ac:dyDescent="0.2">
      <c r="A15" s="17"/>
      <c r="B15" s="18" t="s">
        <v>44</v>
      </c>
      <c r="C15" s="19"/>
      <c r="D15" s="19"/>
      <c r="E15" s="19"/>
      <c r="F15" s="13"/>
      <c r="G15" s="13"/>
    </row>
    <row r="16" spans="1:9" x14ac:dyDescent="0.2">
      <c r="A16" s="9">
        <v>1</v>
      </c>
      <c r="B16" s="15" t="s">
        <v>45</v>
      </c>
      <c r="C16" s="1">
        <f>227605+330</f>
        <v>227935</v>
      </c>
      <c r="D16" s="1">
        <v>462521</v>
      </c>
      <c r="E16" s="1">
        <v>231261</v>
      </c>
      <c r="F16" s="16">
        <f t="shared" si="0"/>
        <v>50.000108103199636</v>
      </c>
      <c r="G16" s="16">
        <f t="shared" si="1"/>
        <v>101.45918792638251</v>
      </c>
    </row>
    <row r="17" spans="1:7" x14ac:dyDescent="0.2">
      <c r="A17" s="9">
        <v>2</v>
      </c>
      <c r="B17" s="15" t="s">
        <v>46</v>
      </c>
      <c r="C17" s="1"/>
      <c r="D17" s="1">
        <v>0</v>
      </c>
      <c r="E17" s="1"/>
      <c r="F17" s="16"/>
      <c r="G17" s="16"/>
    </row>
    <row r="18" spans="1:7" x14ac:dyDescent="0.2">
      <c r="A18" s="9">
        <v>3</v>
      </c>
      <c r="B18" s="15" t="s">
        <v>47</v>
      </c>
      <c r="C18" s="1"/>
      <c r="D18" s="1"/>
      <c r="E18" s="1"/>
      <c r="F18" s="16"/>
      <c r="G18" s="16"/>
    </row>
    <row r="19" spans="1:7" s="5" customFormat="1" x14ac:dyDescent="0.2">
      <c r="A19" s="9">
        <v>4</v>
      </c>
      <c r="B19" s="15" t="s">
        <v>48</v>
      </c>
      <c r="C19" s="1">
        <v>1489</v>
      </c>
      <c r="D19" s="1">
        <v>3170</v>
      </c>
      <c r="E19" s="1">
        <v>1585</v>
      </c>
      <c r="F19" s="16">
        <f t="shared" si="0"/>
        <v>50</v>
      </c>
      <c r="G19" s="16">
        <f t="shared" si="1"/>
        <v>106.44728005372734</v>
      </c>
    </row>
    <row r="20" spans="1:7" x14ac:dyDescent="0.2">
      <c r="A20" s="9">
        <v>5</v>
      </c>
      <c r="B20" s="15" t="s">
        <v>49</v>
      </c>
      <c r="C20" s="1"/>
      <c r="D20" s="1"/>
      <c r="E20" s="1"/>
      <c r="F20" s="16"/>
      <c r="G20" s="16"/>
    </row>
    <row r="21" spans="1:7" x14ac:dyDescent="0.2">
      <c r="A21" s="9">
        <v>6</v>
      </c>
      <c r="B21" s="15" t="s">
        <v>50</v>
      </c>
      <c r="C21" s="1">
        <v>84</v>
      </c>
      <c r="D21" s="1">
        <v>514</v>
      </c>
      <c r="E21" s="1">
        <v>177</v>
      </c>
      <c r="F21" s="16">
        <f t="shared" si="0"/>
        <v>34.435797665369648</v>
      </c>
      <c r="G21" s="16">
        <f t="shared" si="1"/>
        <v>210.71428571428572</v>
      </c>
    </row>
    <row r="22" spans="1:7" x14ac:dyDescent="0.2">
      <c r="A22" s="9">
        <v>7</v>
      </c>
      <c r="B22" s="15" t="s">
        <v>51</v>
      </c>
      <c r="C22" s="1">
        <v>731</v>
      </c>
      <c r="D22" s="1">
        <v>2000</v>
      </c>
      <c r="E22" s="1">
        <v>1210</v>
      </c>
      <c r="F22" s="16">
        <f t="shared" si="0"/>
        <v>60.5</v>
      </c>
      <c r="G22" s="16">
        <f t="shared" si="1"/>
        <v>165.5266757865937</v>
      </c>
    </row>
    <row r="23" spans="1:7" x14ac:dyDescent="0.2">
      <c r="A23" s="9">
        <v>8</v>
      </c>
      <c r="B23" s="15" t="s">
        <v>52</v>
      </c>
      <c r="C23" s="1">
        <v>54232</v>
      </c>
      <c r="D23" s="1">
        <v>113395</v>
      </c>
      <c r="E23" s="1">
        <v>47291</v>
      </c>
      <c r="F23" s="16">
        <f t="shared" si="0"/>
        <v>41.704660699325366</v>
      </c>
      <c r="G23" s="16">
        <f t="shared" si="1"/>
        <v>87.20128337512908</v>
      </c>
    </row>
    <row r="24" spans="1:7" ht="28.5" x14ac:dyDescent="0.2">
      <c r="A24" s="9">
        <v>9</v>
      </c>
      <c r="B24" s="15" t="s">
        <v>57</v>
      </c>
      <c r="C24" s="1">
        <v>17535</v>
      </c>
      <c r="D24" s="1">
        <v>32518</v>
      </c>
      <c r="E24" s="1">
        <v>19076</v>
      </c>
      <c r="F24" s="16">
        <f t="shared" si="0"/>
        <v>58.662894396949383</v>
      </c>
      <c r="G24" s="16">
        <f t="shared" si="1"/>
        <v>108.78813800969489</v>
      </c>
    </row>
    <row r="25" spans="1:7" x14ac:dyDescent="0.2">
      <c r="A25" s="9">
        <v>10</v>
      </c>
      <c r="B25" s="15" t="s">
        <v>53</v>
      </c>
      <c r="C25" s="1">
        <v>7624</v>
      </c>
      <c r="D25" s="1">
        <v>17863</v>
      </c>
      <c r="E25" s="1">
        <v>8520</v>
      </c>
      <c r="F25" s="16">
        <f t="shared" si="0"/>
        <v>47.696355595364722</v>
      </c>
      <c r="G25" s="16">
        <f t="shared" si="1"/>
        <v>111.7523609653725</v>
      </c>
    </row>
    <row r="26" spans="1:7" x14ac:dyDescent="0.2">
      <c r="A26" s="9">
        <v>11</v>
      </c>
      <c r="B26" s="15" t="s">
        <v>60</v>
      </c>
      <c r="C26" s="1">
        <v>5129</v>
      </c>
      <c r="D26" s="1">
        <v>4275</v>
      </c>
      <c r="E26" s="1">
        <v>6327</v>
      </c>
      <c r="F26" s="16">
        <f t="shared" si="0"/>
        <v>148</v>
      </c>
      <c r="G26" s="16">
        <f t="shared" si="1"/>
        <v>123.35737960616105</v>
      </c>
    </row>
    <row r="27" spans="1:7" x14ac:dyDescent="0.2">
      <c r="A27" s="9">
        <v>12</v>
      </c>
      <c r="B27" s="15" t="s">
        <v>61</v>
      </c>
      <c r="C27" s="1">
        <v>1664</v>
      </c>
      <c r="D27" s="1">
        <v>2213</v>
      </c>
      <c r="E27" s="1">
        <v>2393</v>
      </c>
      <c r="F27" s="16">
        <f t="shared" si="0"/>
        <v>108.13375508359692</v>
      </c>
      <c r="G27" s="16">
        <f t="shared" si="1"/>
        <v>143.81009615384613</v>
      </c>
    </row>
    <row r="28" spans="1:7" x14ac:dyDescent="0.2">
      <c r="A28" s="9">
        <v>13</v>
      </c>
      <c r="B28" s="15" t="s">
        <v>62</v>
      </c>
      <c r="C28" s="1"/>
      <c r="D28" s="1">
        <v>4000</v>
      </c>
      <c r="E28" s="1">
        <v>1098</v>
      </c>
      <c r="F28" s="16">
        <f t="shared" si="0"/>
        <v>27.450000000000003</v>
      </c>
      <c r="G28" s="16"/>
    </row>
    <row r="29" spans="1:7" ht="28.5" x14ac:dyDescent="0.2">
      <c r="A29" s="9">
        <v>14</v>
      </c>
      <c r="B29" s="15" t="s">
        <v>73</v>
      </c>
      <c r="C29" s="1"/>
      <c r="D29" s="1">
        <v>658</v>
      </c>
      <c r="E29" s="1"/>
      <c r="F29" s="16"/>
      <c r="G29" s="16"/>
    </row>
    <row r="30" spans="1:7" s="5" customFormat="1" x14ac:dyDescent="0.2">
      <c r="A30" s="11" t="s">
        <v>58</v>
      </c>
      <c r="B30" s="14" t="s">
        <v>79</v>
      </c>
      <c r="C30" s="2">
        <v>7910</v>
      </c>
      <c r="D30" s="2">
        <v>12799</v>
      </c>
      <c r="E30" s="2">
        <v>2780</v>
      </c>
      <c r="F30" s="13">
        <f t="shared" ref="F30" si="2">E30/D30*100</f>
        <v>21.720446909914838</v>
      </c>
      <c r="G30" s="13">
        <f t="shared" ref="G30" si="3">E30/C30*100</f>
        <v>35.145385587863466</v>
      </c>
    </row>
    <row r="31" spans="1:7" s="5" customFormat="1" ht="28.5" x14ac:dyDescent="0.2">
      <c r="A31" s="11" t="s">
        <v>63</v>
      </c>
      <c r="B31" s="12" t="s">
        <v>71</v>
      </c>
      <c r="C31" s="2">
        <v>145518</v>
      </c>
      <c r="D31" s="2">
        <v>180533</v>
      </c>
      <c r="E31" s="2">
        <v>90430</v>
      </c>
      <c r="F31" s="13">
        <f t="shared" si="0"/>
        <v>50.090565159832281</v>
      </c>
      <c r="G31" s="13">
        <f t="shared" si="1"/>
        <v>62.143514891628527</v>
      </c>
    </row>
    <row r="32" spans="1:7" s="5" customFormat="1" ht="28.5" x14ac:dyDescent="0.2">
      <c r="A32" s="11" t="s">
        <v>5</v>
      </c>
      <c r="B32" s="12" t="s">
        <v>54</v>
      </c>
      <c r="C32" s="2">
        <f>C33+C34+C35</f>
        <v>73940</v>
      </c>
      <c r="D32" s="2">
        <f>D33+D34+D35</f>
        <v>0</v>
      </c>
      <c r="E32" s="2">
        <f>E33+E34+E35</f>
        <v>5141</v>
      </c>
      <c r="F32" s="13"/>
      <c r="G32" s="13"/>
    </row>
    <row r="33" spans="1:7" s="5" customFormat="1" ht="28.5" x14ac:dyDescent="0.2">
      <c r="A33" s="9">
        <v>1</v>
      </c>
      <c r="B33" s="15" t="s">
        <v>72</v>
      </c>
      <c r="C33" s="1">
        <f>39536+28944+5460</f>
        <v>73940</v>
      </c>
      <c r="D33" s="1"/>
      <c r="E33" s="1">
        <v>5141</v>
      </c>
      <c r="F33" s="13"/>
      <c r="G33" s="13"/>
    </row>
    <row r="34" spans="1:7" ht="28.5" x14ac:dyDescent="0.2">
      <c r="A34" s="9">
        <v>2</v>
      </c>
      <c r="B34" s="15" t="s">
        <v>55</v>
      </c>
      <c r="C34" s="1"/>
      <c r="D34" s="1"/>
      <c r="E34" s="1"/>
      <c r="F34" s="13"/>
      <c r="G34" s="13"/>
    </row>
    <row r="35" spans="1:7" ht="28.5" x14ac:dyDescent="0.2">
      <c r="A35" s="9">
        <v>3</v>
      </c>
      <c r="B35" s="15" t="s">
        <v>56</v>
      </c>
      <c r="C35" s="1"/>
      <c r="D35" s="1"/>
      <c r="E35" s="1"/>
      <c r="F35" s="13"/>
      <c r="G35" s="13"/>
    </row>
  </sheetData>
  <mergeCells count="8">
    <mergeCell ref="A3:G3"/>
    <mergeCell ref="A6:A7"/>
    <mergeCell ref="B6:B7"/>
    <mergeCell ref="D6:D7"/>
    <mergeCell ref="E6:E7"/>
    <mergeCell ref="F6:G6"/>
    <mergeCell ref="C6:C7"/>
    <mergeCell ref="A4:G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Bieu so 93</vt:lpstr>
      <vt:lpstr>Bieu so 94</vt:lpstr>
      <vt:lpstr>Bieu so 95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2021-09-07T02:56:35Z</dcterms:modified>
</cp:coreProperties>
</file>